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COG" sheetId="1" r:id="rId1"/>
  </sheets>
  <definedNames>
    <definedName name="_xlnm.Print_Area" localSheetId="0">'COG'!$B$1:$L$52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<sst xmlns="http://schemas.openxmlformats.org/spreadsheetml/2006/main" count="53" uniqueCount="53">
  <si>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</si>
  <si>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</si>
  <si>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</si>
  <si>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</si>
  <si>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</si>
  <si>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</si>
  <si>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</si>
  <si>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</si>
  <si>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</si>
  <si>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</si>
  <si>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</si>
  <si>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</si>
  <si>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</si>
  <si>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</si>
  <si>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</si>
  <si>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</si>
  <si>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</si>
  <si>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</si>
  <si>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</si>
  <si>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</si>
  <si>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</si>
  <si>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</si>
  <si>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</si>
  <si>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</si>
  <si>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</si>
  <si>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</si>
  <si>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</si>
  <si>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</si>
  <si>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</si>
  <si>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</si>
  <si>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</si>
  <si>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</si>
  <si>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</si>
  <si>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</si>
  <si>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</si>
  <si>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</si>
  <si>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</si>
  <si>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</si>
  <si>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</si>
  <si>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</si>
  <si>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</si>
  <si>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</si>
  <si>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</si>
  <si>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</si>
  <si>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</si>
  <si>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</si>
  <si>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</si>
  <si>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</si>
  <si>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</si>
  <si>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al 31 de Marzo de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</si>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</sst>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5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53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 applyProtection="1">
      <alignment/>
      <protection locked="0"/>
    </xf>
    <xf numFmtId="0" fontId="1" fillId="34" borderId="12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164" fontId="4" fillId="34" borderId="15" xfId="61" applyFont="1" applyFill="1" applyBorder="1" applyAlignment="1" applyProtection="1">
      <alignment horizontal="right" vertical="center" wrapText="1"/>
      <protection/>
    </xf>
    <xf numFmtId="164" fontId="4" fillId="34" borderId="16" xfId="61" applyFont="1" applyFill="1" applyBorder="1" applyAlignment="1" applyProtection="1">
      <alignment horizontal="right" vertical="center" wrapText="1"/>
      <protection/>
    </xf>
    <xf numFmtId="164" fontId="4" fillId="34" borderId="17" xfId="61" applyFont="1" applyFill="1" applyBorder="1" applyAlignment="1" applyProtection="1">
      <alignment horizontal="right" vertical="center" wrapText="1"/>
      <protection/>
    </xf>
    <xf numFmtId="164" fontId="4" fillId="34" borderId="18" xfId="6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vertical="center" wrapText="1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5" fillId="0" borderId="18" xfId="0" applyNumberFormat="1" applyFont="1" applyBorder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64" fontId="4" fillId="34" borderId="19" xfId="61" applyFont="1" applyFill="1" applyBorder="1" applyAlignment="1" applyProtection="1">
      <alignment horizontal="right" vertical="center" wrapText="1"/>
      <protection/>
    </xf>
    <xf numFmtId="164" fontId="4" fillId="34" borderId="20" xfId="61" applyFont="1" applyFill="1" applyBorder="1" applyAlignment="1" applyProtection="1">
      <alignment horizontal="right" vertical="center" wrapText="1"/>
      <protection/>
    </xf>
    <xf numFmtId="164" fontId="4" fillId="34" borderId="14" xfId="61" applyFont="1" applyFill="1" applyBorder="1" applyAlignment="1" applyProtection="1">
      <alignment horizontal="right" vertical="center" wrapText="1"/>
      <protection/>
    </xf>
    <xf numFmtId="4" fontId="0" fillId="0" borderId="21" xfId="0" applyNumberFormat="1" applyBorder="1" applyAlignment="1">
      <alignment/>
    </xf>
    <xf numFmtId="164" fontId="1" fillId="34" borderId="18" xfId="61" applyFont="1" applyFill="1" applyBorder="1" applyAlignment="1" applyProtection="1">
      <alignment horizontal="right" vertical="center" wrapText="1"/>
      <protection/>
    </xf>
    <xf numFmtId="164" fontId="1" fillId="34" borderId="22" xfId="61" applyFont="1" applyFill="1" applyBorder="1" applyAlignment="1" applyProtection="1">
      <alignment horizontal="right" vertical="center" wrapText="1"/>
      <protection/>
    </xf>
    <xf numFmtId="0" fontId="0" fillId="0" borderId="23" xfId="0" applyBorder="1" applyAlignment="1">
      <alignment/>
    </xf>
    <xf numFmtId="164" fontId="1" fillId="34" borderId="24" xfId="61" applyFont="1" applyFill="1" applyBorder="1" applyAlignment="1" applyProtection="1">
      <alignment horizontal="right" vertical="center" wrapText="1"/>
      <protection/>
    </xf>
    <xf numFmtId="164" fontId="1" fillId="34" borderId="23" xfId="61" applyFont="1" applyFill="1" applyBorder="1" applyAlignment="1" applyProtection="1">
      <alignment horizontal="right" vertical="center" wrapText="1"/>
      <protection/>
    </xf>
    <xf numFmtId="164" fontId="4" fillId="34" borderId="25" xfId="6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4" fillId="34" borderId="26" xfId="0" applyFont="1" applyFill="1" applyBorder="1" applyAlignment="1">
      <alignment horizontal="justify" vertical="center" wrapText="1"/>
    </xf>
    <xf numFmtId="0" fontId="4" fillId="34" borderId="27" xfId="0" applyFont="1" applyFill="1" applyBorder="1" applyAlignment="1">
      <alignment horizontal="justify" vertical="center" wrapText="1"/>
    </xf>
    <xf numFmtId="164" fontId="4" fillId="34" borderId="13" xfId="61" applyFont="1" applyFill="1" applyBorder="1" applyAlignment="1" applyProtection="1">
      <alignment vertical="center" wrapText="1"/>
      <protection/>
    </xf>
    <xf numFmtId="164" fontId="4" fillId="34" borderId="26" xfId="6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34" borderId="14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1" fillId="34" borderId="0" xfId="200" applyFont="1" applyFill="1">
      <alignment/>
      <protection/>
    </xf>
    <xf numFmtId="0" fontId="1" fillId="0" borderId="0" xfId="200" applyFont="1">
      <alignment/>
      <protection/>
    </xf>
    <xf numFmtId="0" fontId="29" fillId="0" borderId="0" xfId="200" applyFont="1" applyAlignment="1">
      <alignment horizontal="center"/>
      <protection/>
    </xf>
    <xf numFmtId="0" fontId="1" fillId="0" borderId="12" xfId="200" applyFont="1" applyBorder="1">
      <alignment/>
      <protection/>
    </xf>
    <xf numFmtId="0" fontId="1" fillId="34" borderId="28" xfId="200" applyFont="1" applyFill="1" applyBorder="1" applyAlignment="1" applyProtection="1">
      <alignment horizontal="center"/>
      <protection locked="0"/>
    </xf>
    <xf numFmtId="0" fontId="1" fillId="0" borderId="28" xfId="200" applyFont="1" applyBorder="1" applyAlignment="1">
      <alignment horizontal="center"/>
      <protection/>
    </xf>
    <xf numFmtId="0" fontId="3" fillId="34" borderId="0" xfId="200" applyFont="1" applyFill="1" applyBorder="1" applyAlignment="1" applyProtection="1">
      <alignment horizontal="center" vertical="top" wrapText="1"/>
      <protection locked="0"/>
    </xf>
    <xf numFmtId="0" fontId="1" fillId="0" borderId="0" xfId="200" applyFont="1" applyBorder="1" applyAlignment="1">
      <alignment horizontal="center"/>
      <protection/>
    </xf>
    <xf numFmtId="0" fontId="1" fillId="0" borderId="0" xfId="200" applyFont="1" applyBorder="1">
      <alignment/>
      <protection/>
    </xf>
    <xf numFmtId="0" fontId="1" fillId="0" borderId="0" xfId="200" applyFont="1" applyBorder="1" applyAlignment="1">
      <alignment/>
      <protection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53"/>
  <sheetViews>
    <sheetView showGridLines="0" tabSelected="1" zoomScalePageLayoutView="0" workbookViewId="0" topLeftCell="A1">
      <selection activeCell="B1" sqref="B1:L52"/>
    </sheetView>
  </sheetViews>
  <sheetFormatPr defaultColWidth="11.421875" defaultRowHeight="15"/>
  <cols>
    <col min="1" max="1" width="2.421875" style="1" customWidth="1"/>
    <col min="2" max="2" width="4.57421875" style="2" customWidth="1"/>
    <col min="3" max="3" width="50.00390625" style="2" customWidth="1"/>
    <col min="4" max="4" width="15.00390625" style="2" customWidth="1"/>
    <col min="5" max="5" width="14.7109375" style="2" customWidth="1"/>
    <col min="6" max="6" width="13.8515625" style="2" bestFit="1" customWidth="1"/>
    <col min="7" max="7" width="14.421875" style="2" bestFit="1" customWidth="1"/>
    <col min="8" max="11" width="13.8515625" style="2" bestFit="1" customWidth="1"/>
    <col min="12" max="12" width="3.7109375" style="1" customWidth="1"/>
    <col min="13" max="16384" width="11.421875" style="2" customWidth="1"/>
  </cols>
  <sheetData>
    <row r="1" spans="2:11" ht="14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4.25" customHeight="1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4.25" customHeight="1">
      <c r="B3" s="40" t="s">
        <v>49</v>
      </c>
      <c r="C3" s="40"/>
      <c r="D3" s="40"/>
      <c r="E3" s="40"/>
      <c r="F3" s="40"/>
      <c r="G3" s="40"/>
      <c r="H3" s="40"/>
      <c r="I3" s="40"/>
      <c r="J3" s="40"/>
      <c r="K3" s="40"/>
    </row>
    <row r="4" s="1" customFormat="1" ht="6.75" customHeight="1"/>
    <row r="5" spans="3:10" s="1" customFormat="1" ht="18" customHeight="1">
      <c r="C5" s="3" t="s">
        <v>2</v>
      </c>
      <c r="D5" s="5" t="s">
        <v>3</v>
      </c>
      <c r="E5" s="4"/>
      <c r="F5" s="5"/>
      <c r="G5" s="5"/>
      <c r="H5" s="6"/>
      <c r="I5" s="6"/>
      <c r="J5" s="6"/>
    </row>
    <row r="6" s="1" customFormat="1" ht="6.75" customHeight="1"/>
    <row r="7" spans="2:11" ht="12.75" customHeight="1">
      <c r="B7" s="41" t="s">
        <v>4</v>
      </c>
      <c r="C7" s="41"/>
      <c r="D7" s="42" t="s">
        <v>5</v>
      </c>
      <c r="E7" s="42"/>
      <c r="F7" s="42"/>
      <c r="G7" s="42"/>
      <c r="H7" s="42"/>
      <c r="I7" s="42"/>
      <c r="J7" s="42"/>
      <c r="K7" s="42" t="s">
        <v>6</v>
      </c>
    </row>
    <row r="8" spans="2:11" ht="51">
      <c r="B8" s="41"/>
      <c r="C8" s="41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42"/>
    </row>
    <row r="9" spans="2:11" ht="11.25" customHeight="1">
      <c r="B9" s="41"/>
      <c r="C9" s="41"/>
      <c r="D9" s="7">
        <v>1</v>
      </c>
      <c r="E9" s="7">
        <v>2</v>
      </c>
      <c r="F9" s="7" t="s">
        <v>14</v>
      </c>
      <c r="G9" s="7">
        <v>4</v>
      </c>
      <c r="H9" s="7">
        <v>5</v>
      </c>
      <c r="I9" s="7">
        <v>6</v>
      </c>
      <c r="J9" s="7">
        <v>7</v>
      </c>
      <c r="K9" s="7" t="s">
        <v>15</v>
      </c>
    </row>
    <row r="10" spans="2:11" ht="12.75" customHeight="1">
      <c r="B10" s="39" t="s">
        <v>16</v>
      </c>
      <c r="C10" s="39"/>
      <c r="D10" s="9">
        <f>SUM(D11:D16)</f>
        <v>40829063.2</v>
      </c>
      <c r="E10" s="10">
        <f>SUM(E11:E16)</f>
        <v>3299306.56</v>
      </c>
      <c r="F10" s="11">
        <f>+D10+E10</f>
        <v>44128369.760000005</v>
      </c>
      <c r="G10" s="9">
        <f>SUM(G11:G16)</f>
        <v>9888491.86</v>
      </c>
      <c r="H10" s="9">
        <f>SUM(H11:H16)</f>
        <v>9626358.74</v>
      </c>
      <c r="I10" s="9">
        <f>SUM(I11:I16)</f>
        <v>9626358.74</v>
      </c>
      <c r="J10" s="10">
        <f>SUM(J11:J16)</f>
        <v>9626358.74</v>
      </c>
      <c r="K10" s="12">
        <f>+F10-H10</f>
        <v>34502011.02</v>
      </c>
    </row>
    <row r="11" spans="1:15" ht="15">
      <c r="A11" s="13"/>
      <c r="B11" s="8"/>
      <c r="C11" s="14" t="s">
        <v>17</v>
      </c>
      <c r="D11" s="15">
        <v>10628616</v>
      </c>
      <c r="E11" s="16">
        <v>102851.04</v>
      </c>
      <c r="F11" s="17">
        <f aca="true" t="shared" si="0" ref="F11:F24">+D11+E11</f>
        <v>10731467.04</v>
      </c>
      <c r="G11" s="15">
        <v>2603017.99</v>
      </c>
      <c r="H11" s="15">
        <v>2517083.22</v>
      </c>
      <c r="I11" s="15">
        <v>2517083.22</v>
      </c>
      <c r="J11" s="16">
        <v>2517083.22</v>
      </c>
      <c r="K11" s="18">
        <f aca="true" t="shared" si="1" ref="K11:K24">F11-H11</f>
        <v>8214383.819999998</v>
      </c>
      <c r="L11"/>
      <c r="M11"/>
      <c r="N11"/>
      <c r="O11"/>
    </row>
    <row r="12" spans="1:15" ht="15">
      <c r="A12" s="13"/>
      <c r="B12" s="19"/>
      <c r="C12" s="14" t="s">
        <v>18</v>
      </c>
      <c r="D12" s="15">
        <v>2384690</v>
      </c>
      <c r="E12" s="16">
        <v>1570737.8</v>
      </c>
      <c r="F12" s="17">
        <f t="shared" si="0"/>
        <v>3955427.8</v>
      </c>
      <c r="G12" s="15">
        <v>1030925.53</v>
      </c>
      <c r="H12" s="15">
        <v>1030925.52</v>
      </c>
      <c r="I12" s="15">
        <v>1030925.52</v>
      </c>
      <c r="J12" s="16">
        <v>1030925.52</v>
      </c>
      <c r="K12" s="18">
        <f t="shared" si="1"/>
        <v>2924502.28</v>
      </c>
      <c r="L12"/>
      <c r="M12"/>
      <c r="N12"/>
      <c r="O12"/>
    </row>
    <row r="13" spans="1:15" ht="15">
      <c r="A13" s="13"/>
      <c r="B13" s="19"/>
      <c r="C13" s="14" t="s">
        <v>19</v>
      </c>
      <c r="D13" s="15">
        <v>12890001</v>
      </c>
      <c r="E13" s="16">
        <v>373394.44</v>
      </c>
      <c r="F13" s="17">
        <f t="shared" si="0"/>
        <v>13263395.44</v>
      </c>
      <c r="G13" s="15">
        <v>2198875.32</v>
      </c>
      <c r="H13" s="15">
        <v>2138300.85</v>
      </c>
      <c r="I13" s="15">
        <v>2138300.85</v>
      </c>
      <c r="J13" s="16">
        <v>2138300.85</v>
      </c>
      <c r="K13" s="18">
        <f t="shared" si="1"/>
        <v>11125094.59</v>
      </c>
      <c r="L13"/>
      <c r="M13"/>
      <c r="N13"/>
      <c r="O13"/>
    </row>
    <row r="14" spans="1:15" ht="15">
      <c r="A14" s="13"/>
      <c r="B14" s="19"/>
      <c r="C14" s="14" t="s">
        <v>20</v>
      </c>
      <c r="D14" s="15">
        <v>3494152.67</v>
      </c>
      <c r="E14" s="16">
        <v>37208.64</v>
      </c>
      <c r="F14" s="17">
        <f t="shared" si="0"/>
        <v>3531361.31</v>
      </c>
      <c r="G14" s="15">
        <v>810138.09</v>
      </c>
      <c r="H14" s="15">
        <v>774397.58</v>
      </c>
      <c r="I14" s="15">
        <v>774397.58</v>
      </c>
      <c r="J14" s="16">
        <v>774397.58</v>
      </c>
      <c r="K14" s="18">
        <f t="shared" si="1"/>
        <v>2756963.73</v>
      </c>
      <c r="L14"/>
      <c r="M14"/>
      <c r="N14"/>
      <c r="O14"/>
    </row>
    <row r="15" spans="1:15" ht="15">
      <c r="A15" s="13"/>
      <c r="B15" s="19"/>
      <c r="C15" s="14" t="s">
        <v>21</v>
      </c>
      <c r="D15" s="15">
        <v>11229651.53</v>
      </c>
      <c r="E15" s="16">
        <v>1214177.9</v>
      </c>
      <c r="F15" s="17">
        <f t="shared" si="0"/>
        <v>12443829.43</v>
      </c>
      <c r="G15" s="15">
        <v>3245534.93</v>
      </c>
      <c r="H15" s="15">
        <v>3165651.57</v>
      </c>
      <c r="I15" s="15">
        <v>3165651.57</v>
      </c>
      <c r="J15" s="16">
        <v>3165651.57</v>
      </c>
      <c r="K15" s="18">
        <f t="shared" si="1"/>
        <v>9278177.86</v>
      </c>
      <c r="L15"/>
      <c r="M15"/>
      <c r="N15"/>
      <c r="O15"/>
    </row>
    <row r="16" spans="1:15" ht="15">
      <c r="A16" s="13"/>
      <c r="B16" s="19"/>
      <c r="C16" s="14" t="s">
        <v>22</v>
      </c>
      <c r="D16" s="15">
        <v>201952</v>
      </c>
      <c r="E16" s="20">
        <v>936.74</v>
      </c>
      <c r="F16" s="17">
        <f t="shared" si="0"/>
        <v>202888.74</v>
      </c>
      <c r="G16" s="21">
        <v>0</v>
      </c>
      <c r="H16" s="22">
        <v>0</v>
      </c>
      <c r="I16" s="21">
        <v>0</v>
      </c>
      <c r="J16" s="20">
        <v>0</v>
      </c>
      <c r="K16" s="18">
        <f t="shared" si="1"/>
        <v>202888.74</v>
      </c>
      <c r="L16"/>
      <c r="M16"/>
      <c r="N16"/>
      <c r="O16"/>
    </row>
    <row r="17" spans="2:11" ht="12.75" customHeight="1">
      <c r="B17" s="39" t="s">
        <v>23</v>
      </c>
      <c r="C17" s="39"/>
      <c r="D17" s="23">
        <f>SUM(D18:D24)</f>
        <v>3597170</v>
      </c>
      <c r="E17" s="24">
        <f>SUM(E18:E24)</f>
        <v>78309.43</v>
      </c>
      <c r="F17" s="25">
        <f t="shared" si="0"/>
        <v>3675479.43</v>
      </c>
      <c r="G17" s="23">
        <f>SUM(G18:G24)</f>
        <v>885306.3699999999</v>
      </c>
      <c r="H17" s="23">
        <f>SUM(H18:H24)</f>
        <v>773890.3699999999</v>
      </c>
      <c r="I17" s="23">
        <f>SUM(I18:I24)</f>
        <v>773890.3699999999</v>
      </c>
      <c r="J17" s="24">
        <f>SUM(J18:J24)</f>
        <v>772375.8699999999</v>
      </c>
      <c r="K17" s="12">
        <f>+F17-H17</f>
        <v>2901589.0600000005</v>
      </c>
    </row>
    <row r="18" spans="1:15" ht="15">
      <c r="A18" s="13"/>
      <c r="B18" s="19"/>
      <c r="C18" s="14" t="s">
        <v>24</v>
      </c>
      <c r="D18" s="15">
        <v>681500</v>
      </c>
      <c r="E18" s="16">
        <v>45000</v>
      </c>
      <c r="F18" s="17">
        <f t="shared" si="0"/>
        <v>726500</v>
      </c>
      <c r="G18" s="15">
        <v>181722</v>
      </c>
      <c r="H18" s="15">
        <v>70306</v>
      </c>
      <c r="I18" s="15">
        <v>70306</v>
      </c>
      <c r="J18" s="16">
        <v>70306</v>
      </c>
      <c r="K18" s="18">
        <f t="shared" si="1"/>
        <v>656194</v>
      </c>
      <c r="L18"/>
      <c r="M18" s="13"/>
      <c r="N18" s="13"/>
      <c r="O18" s="13"/>
    </row>
    <row r="19" spans="1:15" ht="15">
      <c r="A19" s="13"/>
      <c r="B19" s="19"/>
      <c r="C19" s="14" t="s">
        <v>25</v>
      </c>
      <c r="D19" s="15">
        <v>204590</v>
      </c>
      <c r="E19" s="20">
        <v>0</v>
      </c>
      <c r="F19" s="17">
        <f t="shared" si="0"/>
        <v>204590</v>
      </c>
      <c r="G19" s="15">
        <v>85491.36</v>
      </c>
      <c r="H19" s="15">
        <v>85491.36</v>
      </c>
      <c r="I19" s="15">
        <v>85491.36</v>
      </c>
      <c r="J19" s="16">
        <v>84382.86</v>
      </c>
      <c r="K19" s="18">
        <f t="shared" si="1"/>
        <v>119098.64</v>
      </c>
      <c r="L19"/>
      <c r="M19" s="13"/>
      <c r="N19" s="13"/>
      <c r="O19" s="13"/>
    </row>
    <row r="20" spans="1:15" ht="15">
      <c r="A20" s="13"/>
      <c r="B20" s="19"/>
      <c r="C20" s="14" t="s">
        <v>26</v>
      </c>
      <c r="D20" s="15">
        <v>1037800</v>
      </c>
      <c r="E20" s="16">
        <v>-59990.57</v>
      </c>
      <c r="F20" s="17">
        <f t="shared" si="0"/>
        <v>977809.43</v>
      </c>
      <c r="G20" s="15">
        <v>193079.22</v>
      </c>
      <c r="H20" s="15">
        <v>193079.22</v>
      </c>
      <c r="I20" s="15">
        <v>193079.22</v>
      </c>
      <c r="J20" s="16">
        <v>193079.22</v>
      </c>
      <c r="K20" s="18">
        <f t="shared" si="1"/>
        <v>784730.2100000001</v>
      </c>
      <c r="L20"/>
      <c r="M20" s="13"/>
      <c r="N20" s="13"/>
      <c r="O20" s="13"/>
    </row>
    <row r="21" spans="1:15" ht="15">
      <c r="A21" s="13"/>
      <c r="B21" s="19"/>
      <c r="C21" s="14" t="s">
        <v>27</v>
      </c>
      <c r="D21" s="15">
        <v>4000</v>
      </c>
      <c r="E21" s="20">
        <v>0</v>
      </c>
      <c r="F21" s="17">
        <f t="shared" si="0"/>
        <v>4000</v>
      </c>
      <c r="G21" s="15">
        <v>1075.91</v>
      </c>
      <c r="H21" s="15">
        <v>1075.91</v>
      </c>
      <c r="I21" s="15">
        <v>1075.91</v>
      </c>
      <c r="J21" s="16">
        <v>1075.91</v>
      </c>
      <c r="K21" s="18">
        <f t="shared" si="1"/>
        <v>2924.09</v>
      </c>
      <c r="L21"/>
      <c r="M21" s="13"/>
      <c r="N21" s="13"/>
      <c r="O21" s="13"/>
    </row>
    <row r="22" spans="1:15" ht="15">
      <c r="A22" s="13"/>
      <c r="B22" s="19"/>
      <c r="C22" s="14" t="s">
        <v>28</v>
      </c>
      <c r="D22" s="15">
        <v>933280</v>
      </c>
      <c r="E22" s="20">
        <v>0</v>
      </c>
      <c r="F22" s="17">
        <f t="shared" si="0"/>
        <v>933280</v>
      </c>
      <c r="G22" s="15">
        <v>224917.28</v>
      </c>
      <c r="H22" s="15">
        <v>224917.28</v>
      </c>
      <c r="I22" s="15">
        <v>224917.28</v>
      </c>
      <c r="J22" s="16">
        <v>224917.28</v>
      </c>
      <c r="K22" s="18">
        <f t="shared" si="1"/>
        <v>708362.72</v>
      </c>
      <c r="L22"/>
      <c r="M22" s="13"/>
      <c r="N22" s="13"/>
      <c r="O22" s="13"/>
    </row>
    <row r="23" spans="1:15" ht="15">
      <c r="A23" s="13"/>
      <c r="B23" s="19"/>
      <c r="C23" s="14" t="s">
        <v>29</v>
      </c>
      <c r="D23" s="15">
        <v>367000</v>
      </c>
      <c r="E23" s="20">
        <v>0</v>
      </c>
      <c r="F23" s="17">
        <f t="shared" si="0"/>
        <v>367000</v>
      </c>
      <c r="G23" s="15">
        <v>1700</v>
      </c>
      <c r="H23" s="15">
        <v>1700</v>
      </c>
      <c r="I23" s="15">
        <v>1700</v>
      </c>
      <c r="J23" s="16">
        <v>1700</v>
      </c>
      <c r="K23" s="18">
        <f t="shared" si="1"/>
        <v>365300</v>
      </c>
      <c r="L23"/>
      <c r="M23" s="13"/>
      <c r="N23" s="13"/>
      <c r="O23" s="13"/>
    </row>
    <row r="24" spans="1:15" ht="15">
      <c r="A24" s="13"/>
      <c r="B24" s="19"/>
      <c r="C24" s="14" t="s">
        <v>30</v>
      </c>
      <c r="D24" s="15">
        <v>369000</v>
      </c>
      <c r="E24" s="16">
        <v>93300</v>
      </c>
      <c r="F24" s="17">
        <f t="shared" si="0"/>
        <v>462300</v>
      </c>
      <c r="G24" s="15">
        <v>197320.6</v>
      </c>
      <c r="H24" s="15">
        <v>197320.6</v>
      </c>
      <c r="I24" s="15">
        <v>197320.6</v>
      </c>
      <c r="J24" s="16">
        <v>196914.6</v>
      </c>
      <c r="K24" s="18">
        <f t="shared" si="1"/>
        <v>264979.4</v>
      </c>
      <c r="L24"/>
      <c r="M24" s="13"/>
      <c r="N24" s="13"/>
      <c r="O24" s="13"/>
    </row>
    <row r="25" spans="2:11" ht="12.75" customHeight="1">
      <c r="B25" s="39" t="s">
        <v>31</v>
      </c>
      <c r="C25" s="39"/>
      <c r="D25" s="23">
        <f aca="true" t="shared" si="2" ref="D25:J25">SUM(D26:D34)</f>
        <v>20707313.66</v>
      </c>
      <c r="E25" s="24">
        <f>SUM(E26:E34)</f>
        <v>3729070.8999999994</v>
      </c>
      <c r="F25" s="25">
        <f t="shared" si="2"/>
        <v>24436384.56</v>
      </c>
      <c r="G25" s="23">
        <f t="shared" si="2"/>
        <v>8909747.979999999</v>
      </c>
      <c r="H25" s="23">
        <f t="shared" si="2"/>
        <v>8899170.6</v>
      </c>
      <c r="I25" s="23">
        <f t="shared" si="2"/>
        <v>8899170.6</v>
      </c>
      <c r="J25" s="24">
        <f t="shared" si="2"/>
        <v>8898147.799999999</v>
      </c>
      <c r="K25" s="12">
        <f>+F25-H25</f>
        <v>15537213.959999999</v>
      </c>
    </row>
    <row r="26" spans="1:15" ht="15">
      <c r="A26" s="13"/>
      <c r="B26" s="19"/>
      <c r="C26" s="14" t="s">
        <v>32</v>
      </c>
      <c r="D26" s="15">
        <v>10567427</v>
      </c>
      <c r="E26" s="16">
        <v>-1020613.74</v>
      </c>
      <c r="F26" s="17">
        <f aca="true" t="shared" si="3" ref="F26:F41">+D26+E26</f>
        <v>9546813.26</v>
      </c>
      <c r="G26" s="15">
        <v>6592267.02</v>
      </c>
      <c r="H26" s="15">
        <v>6585267.02</v>
      </c>
      <c r="I26" s="15">
        <v>6585267.02</v>
      </c>
      <c r="J26" s="16">
        <v>6585267.02</v>
      </c>
      <c r="K26" s="18">
        <f aca="true" t="shared" si="4" ref="K26:K34">F26-H26</f>
        <v>2961546.24</v>
      </c>
      <c r="L26"/>
      <c r="M26" s="13"/>
      <c r="N26" s="13"/>
      <c r="O26" s="13"/>
    </row>
    <row r="27" spans="1:15" ht="15">
      <c r="A27" s="13"/>
      <c r="B27" s="19"/>
      <c r="C27" s="14" t="s">
        <v>33</v>
      </c>
      <c r="D27" s="15">
        <v>2807300</v>
      </c>
      <c r="E27" s="16">
        <v>2024051.29</v>
      </c>
      <c r="F27" s="17">
        <f t="shared" si="3"/>
        <v>4831351.29</v>
      </c>
      <c r="G27" s="15">
        <v>859139.58</v>
      </c>
      <c r="H27" s="15">
        <v>859139.58</v>
      </c>
      <c r="I27" s="15">
        <v>859139.58</v>
      </c>
      <c r="J27" s="16">
        <v>859139.58</v>
      </c>
      <c r="K27" s="18">
        <f t="shared" si="4"/>
        <v>3972211.71</v>
      </c>
      <c r="L27"/>
      <c r="M27" s="13"/>
      <c r="N27" s="13"/>
      <c r="O27" s="13"/>
    </row>
    <row r="28" spans="1:15" ht="15">
      <c r="A28" s="13"/>
      <c r="B28" s="19"/>
      <c r="C28" s="14" t="s">
        <v>34</v>
      </c>
      <c r="D28" s="15">
        <v>1470500</v>
      </c>
      <c r="E28" s="16">
        <v>-17600</v>
      </c>
      <c r="F28" s="17">
        <f t="shared" si="3"/>
        <v>1452900</v>
      </c>
      <c r="G28" s="15">
        <v>218927.78</v>
      </c>
      <c r="H28" s="15">
        <v>218927.78</v>
      </c>
      <c r="I28" s="15">
        <v>218927.78</v>
      </c>
      <c r="J28" s="16">
        <v>218927.78</v>
      </c>
      <c r="K28" s="18">
        <f t="shared" si="4"/>
        <v>1233972.22</v>
      </c>
      <c r="L28"/>
      <c r="M28" s="13"/>
      <c r="N28" s="13"/>
      <c r="O28" s="13"/>
    </row>
    <row r="29" spans="1:15" ht="15">
      <c r="A29" s="13"/>
      <c r="B29" s="19"/>
      <c r="C29" s="14" t="s">
        <v>35</v>
      </c>
      <c r="D29" s="15">
        <v>435000</v>
      </c>
      <c r="E29" s="20">
        <v>0</v>
      </c>
      <c r="F29" s="17">
        <f t="shared" si="3"/>
        <v>435000</v>
      </c>
      <c r="G29" s="15">
        <v>24850.5</v>
      </c>
      <c r="H29" s="15">
        <v>24850.5</v>
      </c>
      <c r="I29" s="15">
        <v>24850.5</v>
      </c>
      <c r="J29" s="16">
        <v>24850.5</v>
      </c>
      <c r="K29" s="18">
        <f t="shared" si="4"/>
        <v>410149.5</v>
      </c>
      <c r="L29"/>
      <c r="M29" s="13"/>
      <c r="N29" s="13"/>
      <c r="O29" s="13"/>
    </row>
    <row r="30" spans="1:15" ht="15">
      <c r="A30" s="13"/>
      <c r="B30" s="19"/>
      <c r="C30" s="14" t="s">
        <v>36</v>
      </c>
      <c r="D30" s="15">
        <v>1657300</v>
      </c>
      <c r="E30" s="16">
        <v>-22988</v>
      </c>
      <c r="F30" s="17">
        <f t="shared" si="3"/>
        <v>1634312</v>
      </c>
      <c r="G30" s="15">
        <v>463075.89</v>
      </c>
      <c r="H30" s="15">
        <v>463075.89</v>
      </c>
      <c r="I30" s="15">
        <v>463075.89</v>
      </c>
      <c r="J30" s="16">
        <v>463075.89</v>
      </c>
      <c r="K30" s="18">
        <f t="shared" si="4"/>
        <v>1171236.1099999999</v>
      </c>
      <c r="L30"/>
      <c r="M30" s="13"/>
      <c r="N30" s="13"/>
      <c r="O30" s="13"/>
    </row>
    <row r="31" spans="1:15" ht="15">
      <c r="A31" s="13"/>
      <c r="B31" s="19"/>
      <c r="C31" s="14" t="s">
        <v>37</v>
      </c>
      <c r="D31" s="15">
        <v>1030000</v>
      </c>
      <c r="E31" s="16">
        <v>2989973.88</v>
      </c>
      <c r="F31" s="17">
        <f t="shared" si="3"/>
        <v>4019973.88</v>
      </c>
      <c r="G31" s="15">
        <v>270630.93</v>
      </c>
      <c r="H31" s="15">
        <v>270630.93</v>
      </c>
      <c r="I31" s="15">
        <v>270630.93</v>
      </c>
      <c r="J31" s="16">
        <v>270630.93</v>
      </c>
      <c r="K31" s="18">
        <f t="shared" si="4"/>
        <v>3749342.9499999997</v>
      </c>
      <c r="L31"/>
      <c r="M31" s="13"/>
      <c r="N31" s="13"/>
      <c r="O31" s="13"/>
    </row>
    <row r="32" spans="1:15" ht="15">
      <c r="A32" s="13"/>
      <c r="B32" s="19"/>
      <c r="C32" s="14" t="s">
        <v>38</v>
      </c>
      <c r="D32" s="15">
        <v>1737920</v>
      </c>
      <c r="E32" s="16">
        <v>-489323.53</v>
      </c>
      <c r="F32" s="17">
        <f t="shared" si="3"/>
        <v>1248596.47</v>
      </c>
      <c r="G32" s="15">
        <v>168712.18</v>
      </c>
      <c r="H32" s="15">
        <v>168712.18</v>
      </c>
      <c r="I32" s="15">
        <v>168712.18</v>
      </c>
      <c r="J32" s="16">
        <v>168712.18</v>
      </c>
      <c r="K32" s="18">
        <f t="shared" si="4"/>
        <v>1079884.29</v>
      </c>
      <c r="L32"/>
      <c r="M32" s="13"/>
      <c r="N32" s="13"/>
      <c r="O32" s="13"/>
    </row>
    <row r="33" spans="1:15" ht="15">
      <c r="A33" s="13"/>
      <c r="B33" s="19"/>
      <c r="C33" s="14" t="s">
        <v>39</v>
      </c>
      <c r="D33" s="15">
        <v>283000</v>
      </c>
      <c r="E33" s="16">
        <v>106000</v>
      </c>
      <c r="F33" s="17">
        <f t="shared" si="3"/>
        <v>389000</v>
      </c>
      <c r="G33" s="15">
        <v>97194.15</v>
      </c>
      <c r="H33" s="15">
        <v>97194.15</v>
      </c>
      <c r="I33" s="15">
        <v>97194.15</v>
      </c>
      <c r="J33" s="16">
        <v>96171.35</v>
      </c>
      <c r="K33" s="18">
        <f t="shared" si="4"/>
        <v>291805.85</v>
      </c>
      <c r="L33"/>
      <c r="M33" s="13"/>
      <c r="N33" s="13"/>
      <c r="O33" s="13"/>
    </row>
    <row r="34" spans="1:15" ht="15">
      <c r="A34" s="13"/>
      <c r="B34" s="19"/>
      <c r="C34" s="14" t="s">
        <v>40</v>
      </c>
      <c r="D34" s="15">
        <v>718866.66</v>
      </c>
      <c r="E34" s="16">
        <v>159571</v>
      </c>
      <c r="F34" s="17">
        <f t="shared" si="3"/>
        <v>878437.66</v>
      </c>
      <c r="G34" s="15">
        <v>214949.95</v>
      </c>
      <c r="H34" s="15">
        <v>211372.57</v>
      </c>
      <c r="I34" s="15">
        <v>211372.57</v>
      </c>
      <c r="J34" s="16">
        <v>211372.57</v>
      </c>
      <c r="K34" s="18">
        <f t="shared" si="4"/>
        <v>667065.0900000001</v>
      </c>
      <c r="L34"/>
      <c r="M34" s="13"/>
      <c r="N34" s="13"/>
      <c r="O34" s="13"/>
    </row>
    <row r="35" spans="2:11" ht="15" customHeight="1">
      <c r="B35" s="39" t="s">
        <v>41</v>
      </c>
      <c r="C35" s="39"/>
      <c r="D35" s="23">
        <f aca="true" t="shared" si="5" ref="D35:J35">SUM(D36:D36)</f>
        <v>120000</v>
      </c>
      <c r="E35" s="23">
        <f t="shared" si="5"/>
        <v>0</v>
      </c>
      <c r="F35" s="23">
        <f t="shared" si="5"/>
        <v>120000</v>
      </c>
      <c r="G35" s="23">
        <f t="shared" si="5"/>
        <v>30204.53</v>
      </c>
      <c r="H35" s="23">
        <f t="shared" si="5"/>
        <v>30204.53</v>
      </c>
      <c r="I35" s="23">
        <f t="shared" si="5"/>
        <v>30204.53</v>
      </c>
      <c r="J35" s="24">
        <f t="shared" si="5"/>
        <v>30204.53</v>
      </c>
      <c r="K35" s="12">
        <f>+F35-H35</f>
        <v>89795.47</v>
      </c>
    </row>
    <row r="36" spans="2:11" ht="15">
      <c r="B36" s="19"/>
      <c r="C36" s="14" t="s">
        <v>42</v>
      </c>
      <c r="D36" s="15">
        <v>120000</v>
      </c>
      <c r="E36" s="21">
        <v>0</v>
      </c>
      <c r="F36" s="17">
        <f t="shared" si="3"/>
        <v>120000</v>
      </c>
      <c r="G36" s="15">
        <v>30204.53</v>
      </c>
      <c r="H36" s="26">
        <v>30204.53</v>
      </c>
      <c r="I36" s="15">
        <v>30204.53</v>
      </c>
      <c r="J36" s="16">
        <v>30204.53</v>
      </c>
      <c r="K36" s="27">
        <f aca="true" t="shared" si="6" ref="K36:K41">+F36-H36</f>
        <v>89795.47</v>
      </c>
    </row>
    <row r="37" spans="2:11" ht="12.75" customHeight="1">
      <c r="B37" s="39" t="s">
        <v>43</v>
      </c>
      <c r="C37" s="39"/>
      <c r="D37" s="23">
        <f>SUM(D38:D42)</f>
        <v>11800000</v>
      </c>
      <c r="E37" s="24">
        <f>SUM(E38:E42)</f>
        <v>4168562.94</v>
      </c>
      <c r="F37" s="25">
        <f>+D37+E37</f>
        <v>15968562.94</v>
      </c>
      <c r="G37" s="23">
        <f>SUM(G38:G42)</f>
        <v>3858477.3600000003</v>
      </c>
      <c r="H37" s="23">
        <f>SUM(H38:H42)</f>
        <v>1551309.76</v>
      </c>
      <c r="I37" s="23">
        <f>SUM(I38:I42)</f>
        <v>1551309.76</v>
      </c>
      <c r="J37" s="24">
        <f>SUM(J38:J42)</f>
        <v>1551309.76</v>
      </c>
      <c r="K37" s="12">
        <f t="shared" si="6"/>
        <v>14417253.18</v>
      </c>
    </row>
    <row r="38" spans="2:11" ht="15">
      <c r="B38" s="19"/>
      <c r="C38" s="14" t="s">
        <v>44</v>
      </c>
      <c r="D38" s="21">
        <v>0</v>
      </c>
      <c r="E38" s="16">
        <v>249834.42</v>
      </c>
      <c r="F38" s="17">
        <f t="shared" si="3"/>
        <v>249834.42</v>
      </c>
      <c r="G38" s="15">
        <v>249834.42</v>
      </c>
      <c r="H38" s="15">
        <v>33834.42</v>
      </c>
      <c r="I38" s="15">
        <v>33834.42</v>
      </c>
      <c r="J38" s="16">
        <v>33834.42</v>
      </c>
      <c r="K38" s="27">
        <f t="shared" si="6"/>
        <v>216000</v>
      </c>
    </row>
    <row r="39" spans="2:11" ht="15">
      <c r="B39" s="19"/>
      <c r="C39" s="14" t="s">
        <v>45</v>
      </c>
      <c r="D39" s="21">
        <v>0</v>
      </c>
      <c r="E39" s="16">
        <v>1537560.92</v>
      </c>
      <c r="F39" s="17">
        <f t="shared" si="3"/>
        <v>1537560.92</v>
      </c>
      <c r="G39" s="15">
        <v>1527475.34</v>
      </c>
      <c r="H39" s="15">
        <v>1517475.34</v>
      </c>
      <c r="I39" s="15">
        <v>1517475.34</v>
      </c>
      <c r="J39" s="16">
        <v>1517475.34</v>
      </c>
      <c r="K39" s="27"/>
    </row>
    <row r="40" spans="2:11" ht="15">
      <c r="B40" s="19"/>
      <c r="C40" s="14" t="s">
        <v>46</v>
      </c>
      <c r="D40" s="21">
        <v>0</v>
      </c>
      <c r="E40" s="16">
        <v>181167.6</v>
      </c>
      <c r="F40" s="17">
        <f t="shared" si="3"/>
        <v>181167.6</v>
      </c>
      <c r="G40" s="15">
        <v>181167.6</v>
      </c>
      <c r="H40" s="21">
        <v>0</v>
      </c>
      <c r="I40" s="21">
        <v>0</v>
      </c>
      <c r="J40" s="20">
        <v>0</v>
      </c>
      <c r="K40" s="27">
        <f t="shared" si="6"/>
        <v>181167.6</v>
      </c>
    </row>
    <row r="41" spans="2:11" ht="15">
      <c r="B41" s="19"/>
      <c r="C41" s="14" t="s">
        <v>47</v>
      </c>
      <c r="D41" s="15">
        <v>11800000</v>
      </c>
      <c r="E41" s="16">
        <v>2200000</v>
      </c>
      <c r="F41" s="17">
        <f t="shared" si="3"/>
        <v>14000000</v>
      </c>
      <c r="G41" s="15">
        <v>1900000</v>
      </c>
      <c r="H41" s="21">
        <v>0</v>
      </c>
      <c r="I41" s="21">
        <v>0</v>
      </c>
      <c r="J41" s="20">
        <v>0</v>
      </c>
      <c r="K41" s="27">
        <f t="shared" si="6"/>
        <v>14000000</v>
      </c>
    </row>
    <row r="42" spans="2:11" ht="15">
      <c r="B42" s="19"/>
      <c r="C42" s="14"/>
      <c r="D42" s="28"/>
      <c r="E42" s="29"/>
      <c r="F42" s="30"/>
      <c r="G42" s="28"/>
      <c r="H42" s="28"/>
      <c r="I42" s="28"/>
      <c r="J42" s="31"/>
      <c r="K42" s="32"/>
    </row>
    <row r="43" spans="1:12" s="38" customFormat="1" ht="12.75">
      <c r="A43" s="33"/>
      <c r="B43" s="34"/>
      <c r="C43" s="35" t="s">
        <v>48</v>
      </c>
      <c r="D43" s="36">
        <f aca="true" t="shared" si="7" ref="D43:K43">+D10+D17+D25+D35+D37</f>
        <v>77053546.86</v>
      </c>
      <c r="E43" s="36">
        <f t="shared" si="7"/>
        <v>11275249.83</v>
      </c>
      <c r="F43" s="36">
        <f t="shared" si="7"/>
        <v>88328796.69</v>
      </c>
      <c r="G43" s="36">
        <f t="shared" si="7"/>
        <v>23572228.099999998</v>
      </c>
      <c r="H43" s="37">
        <f t="shared" si="7"/>
        <v>20880934.000000004</v>
      </c>
      <c r="I43" s="36">
        <f t="shared" si="7"/>
        <v>20880934.000000004</v>
      </c>
      <c r="J43" s="36">
        <f t="shared" si="7"/>
        <v>20878396.7</v>
      </c>
      <c r="K43" s="36">
        <f t="shared" si="7"/>
        <v>67447862.69</v>
      </c>
      <c r="L43" s="33"/>
    </row>
    <row r="47" spans="3:12" ht="12.75">
      <c r="C47" s="43" t="s">
        <v>50</v>
      </c>
      <c r="D47" s="44"/>
      <c r="E47" s="44"/>
      <c r="F47" s="44"/>
      <c r="G47" s="45"/>
      <c r="H47" s="45"/>
      <c r="I47" s="45"/>
      <c r="J47" s="45"/>
      <c r="K47" s="45"/>
      <c r="L47" s="45"/>
    </row>
    <row r="48" spans="3:12" ht="12.75"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3:12" ht="12.75">
      <c r="C49" s="44"/>
      <c r="D49" s="44"/>
      <c r="E49" s="45"/>
      <c r="F49" s="45"/>
      <c r="G49" s="45"/>
      <c r="H49" s="45"/>
      <c r="I49" s="45"/>
      <c r="J49" s="45"/>
      <c r="K49" s="45"/>
      <c r="L49" s="45"/>
    </row>
    <row r="50" spans="3:12" ht="12.75">
      <c r="C50" s="44"/>
      <c r="D50" s="46"/>
      <c r="E50" s="44"/>
      <c r="F50" s="44"/>
      <c r="G50" s="51"/>
      <c r="H50" s="44"/>
      <c r="I50" s="44"/>
      <c r="J50" s="44"/>
      <c r="K50" s="51"/>
      <c r="L50" s="51"/>
    </row>
    <row r="51" spans="3:12" ht="12.75">
      <c r="C51" s="44"/>
      <c r="D51" s="47"/>
      <c r="E51" s="47"/>
      <c r="F51" s="44"/>
      <c r="G51" s="50"/>
      <c r="H51" s="48"/>
      <c r="I51" s="48"/>
      <c r="J51" s="48"/>
      <c r="K51" s="50"/>
      <c r="L51" s="50"/>
    </row>
    <row r="52" spans="3:12" ht="12.75">
      <c r="C52" s="44"/>
      <c r="D52" s="49" t="s">
        <v>51</v>
      </c>
      <c r="E52" s="49"/>
      <c r="F52" s="44"/>
      <c r="H52" s="50" t="s">
        <v>52</v>
      </c>
      <c r="I52" s="50"/>
      <c r="J52" s="50"/>
      <c r="K52" s="52"/>
      <c r="L52" s="52"/>
    </row>
    <row r="53" spans="3:12" ht="12.75">
      <c r="C53" s="44"/>
      <c r="D53" s="44"/>
      <c r="E53" s="44"/>
      <c r="F53" s="44"/>
      <c r="G53" s="44"/>
      <c r="H53" s="44"/>
      <c r="I53" s="44"/>
      <c r="J53" s="44"/>
      <c r="K53" s="44"/>
      <c r="L53" s="44"/>
    </row>
  </sheetData>
  <sheetProtection selectLockedCells="1" selectUnlockedCells="1"/>
  <mergeCells count="15">
    <mergeCell ref="K7:K8"/>
    <mergeCell ref="D51:E51"/>
    <mergeCell ref="G51:L51"/>
    <mergeCell ref="D52:E52"/>
    <mergeCell ref="H52:J52"/>
    <mergeCell ref="B10:C10"/>
    <mergeCell ref="B17:C17"/>
    <mergeCell ref="B25:C25"/>
    <mergeCell ref="B35:C35"/>
    <mergeCell ref="B37:C37"/>
    <mergeCell ref="B1:K1"/>
    <mergeCell ref="B2:K2"/>
    <mergeCell ref="B3:K3"/>
    <mergeCell ref="B7:C9"/>
    <mergeCell ref="D7:J7"/>
  </mergeCells>
  <printOptions horizontalCentered="1"/>
  <pageMargins left="0.7086614173228347" right="0.7086614173228347" top="0.4330708661417323" bottom="0.7480314960629921" header="0.44" footer="0.5118110236220472"/>
  <pageSetup fitToHeight="0" fitToWidth="1"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2017-08-04T23:07:43Z</cp:lastPrinted>
  <dcterms:created xsi:type="dcterms:W3CDTF">2017-07-28T15:23:41Z</dcterms:created>
  <dcterms:modified xsi:type="dcterms:W3CDTF">2017-08-04T23:07:44Z</dcterms:modified>
  <cp:category/>
  <cp:version/>
  <cp:contentType/>
  <cp:contentStatus/>
</cp:coreProperties>
</file>